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I:\abteilung\ESG\intern\30 ESG-Data Platform\03_Projekt\01_Fragebogen\17_Hilfestellungen-Rechner\"/>
    </mc:Choice>
  </mc:AlternateContent>
  <xr:revisionPtr revIDLastSave="0" documentId="13_ncr:1_{D294186B-F810-45C4-89CA-21A541F7F84A}" xr6:coauthVersionLast="47" xr6:coauthVersionMax="47" xr10:uidLastSave="{00000000-0000-0000-0000-000000000000}"/>
  <bookViews>
    <workbookView xWindow="28680" yWindow="-240" windowWidth="29040" windowHeight="15720" xr2:uid="{00000000-000D-0000-FFFF-FFFF00000000}"/>
  </bookViews>
  <sheets>
    <sheet name="MAIN"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7" i="2" l="1"/>
  <c r="H17" i="2" s="1"/>
  <c r="I17" i="2" s="1"/>
  <c r="H43" i="2"/>
  <c r="H35" i="2"/>
  <c r="I35" i="2" s="1"/>
  <c r="H36" i="2"/>
  <c r="I36" i="2" s="1"/>
  <c r="I52" i="2" s="1"/>
  <c r="H37" i="2"/>
  <c r="I37" i="2" s="1"/>
  <c r="N13" i="2"/>
  <c r="H13" i="2" s="1"/>
  <c r="I13" i="2" s="1"/>
  <c r="N14" i="2"/>
  <c r="H14" i="2" s="1"/>
  <c r="I14" i="2" s="1"/>
  <c r="N15" i="2"/>
  <c r="H15" i="2" s="1"/>
  <c r="I15" i="2" s="1"/>
  <c r="N24" i="2"/>
  <c r="H24" i="2" s="1"/>
  <c r="I24" i="2" s="1"/>
  <c r="N25" i="2"/>
  <c r="H25" i="2" s="1"/>
  <c r="I25" i="2" s="1"/>
  <c r="N26" i="2"/>
  <c r="H26" i="2" s="1"/>
  <c r="I26" i="2" s="1"/>
  <c r="N27" i="2"/>
  <c r="H27" i="2" s="1"/>
  <c r="I27" i="2" s="1"/>
  <c r="N28" i="2"/>
  <c r="H28" i="2" s="1"/>
  <c r="I28" i="2" s="1"/>
  <c r="N29" i="2"/>
  <c r="H29" i="2" s="1"/>
  <c r="I29" i="2" s="1"/>
  <c r="N30" i="2"/>
  <c r="H30" i="2" s="1"/>
  <c r="I30" i="2" s="1"/>
  <c r="N31" i="2"/>
  <c r="H31" i="2" s="1"/>
  <c r="I31" i="2" s="1"/>
  <c r="N32" i="2"/>
  <c r="H32" i="2" s="1"/>
  <c r="I32" i="2" s="1"/>
  <c r="N33" i="2"/>
  <c r="H33" i="2" s="1"/>
  <c r="I33" i="2" s="1"/>
  <c r="N34" i="2"/>
  <c r="H34" i="2" s="1"/>
  <c r="I34" i="2" s="1"/>
  <c r="N18" i="2"/>
  <c r="H18" i="2" s="1"/>
  <c r="I18" i="2" s="1"/>
  <c r="N19" i="2"/>
  <c r="H19" i="2" s="1"/>
  <c r="I19" i="2" s="1"/>
  <c r="N20" i="2"/>
  <c r="H20" i="2" s="1"/>
  <c r="I20" i="2" s="1"/>
  <c r="N21" i="2"/>
  <c r="H21" i="2" s="1"/>
  <c r="I21" i="2" s="1"/>
  <c r="N22" i="2"/>
  <c r="H22" i="2" s="1"/>
  <c r="I22" i="2" s="1"/>
  <c r="N16" i="2"/>
  <c r="H16" i="2" s="1"/>
  <c r="I16" i="2" s="1"/>
  <c r="N23" i="2"/>
  <c r="H23" i="2" s="1"/>
  <c r="I23" i="2" s="1"/>
  <c r="I50" i="2" l="1"/>
  <c r="I51" i="2"/>
  <c r="H42" i="2"/>
  <c r="H44" i="2"/>
</calcChain>
</file>

<file path=xl/sharedStrings.xml><?xml version="1.0" encoding="utf-8"?>
<sst xmlns="http://schemas.openxmlformats.org/spreadsheetml/2006/main" count="209" uniqueCount="71">
  <si>
    <t>OLI</t>
  </si>
  <si>
    <t>Flüssiggas</t>
  </si>
  <si>
    <t>Energieträger</t>
  </si>
  <si>
    <t>Quelle</t>
  </si>
  <si>
    <t>Steinkohle</t>
  </si>
  <si>
    <t>Tonne</t>
  </si>
  <si>
    <t>TJ/Tonne</t>
  </si>
  <si>
    <t>Liter</t>
  </si>
  <si>
    <t>Braunkohle</t>
  </si>
  <si>
    <t>Benzin</t>
  </si>
  <si>
    <t>Diesel</t>
  </si>
  <si>
    <t>Petroleum</t>
  </si>
  <si>
    <t>Gasöl f. Heizzwecke</t>
  </si>
  <si>
    <t>Heizöl</t>
  </si>
  <si>
    <t>1000 m³</t>
  </si>
  <si>
    <t>TJ/1000 m³</t>
  </si>
  <si>
    <t>Brennholz</t>
  </si>
  <si>
    <t>Pellets, Holzbriketts</t>
  </si>
  <si>
    <t>Holzabfälle</t>
  </si>
  <si>
    <t>Biogas</t>
  </si>
  <si>
    <t>Biodiesel</t>
  </si>
  <si>
    <t>Brenntorf</t>
  </si>
  <si>
    <t>Gichtgas</t>
  </si>
  <si>
    <t>Kokereigas</t>
  </si>
  <si>
    <t>Holzkohle</t>
  </si>
  <si>
    <t>Klärgas</t>
  </si>
  <si>
    <t>Bioethanol</t>
  </si>
  <si>
    <t>Sonst. biog. flüssig</t>
  </si>
  <si>
    <t>Sonst. biog. fest</t>
  </si>
  <si>
    <t>Fernwärme, Umgebungswärme, etc.</t>
  </si>
  <si>
    <t>Einheit</t>
  </si>
  <si>
    <t>MWh/Tonne</t>
  </si>
  <si>
    <t>MWh</t>
  </si>
  <si>
    <t>Eingabe</t>
  </si>
  <si>
    <t>Heizwert lt. EEffG</t>
  </si>
  <si>
    <t>MWh/1000 m³</t>
  </si>
  <si>
    <t>Dichte in Tonne/Liter</t>
  </si>
  <si>
    <t>CO2 Faktor kg/kWh</t>
  </si>
  <si>
    <t>Erdgas (OLI)</t>
  </si>
  <si>
    <t>Erneuerbar</t>
  </si>
  <si>
    <t>Nicht Erneuerbar</t>
  </si>
  <si>
    <t>Elektrische Energie (Erneuerbar)</t>
  </si>
  <si>
    <t>Elektrische Energie (Nicht-Erneuerbar)</t>
  </si>
  <si>
    <t>GEMIS</t>
  </si>
  <si>
    <t>Erneuerbar / 
Nicht Erneuerbar</t>
  </si>
  <si>
    <t>CO2 
in Tonnen</t>
  </si>
  <si>
    <t>Anleitung:</t>
  </si>
  <si>
    <t>Schritt 1)</t>
  </si>
  <si>
    <t>Schritt 2)</t>
  </si>
  <si>
    <t>Gesamtenergieverbrauch</t>
  </si>
  <si>
    <t>Gehen Sie am OeKB &gt; ESG Data Hub in die Sektion Environment / Energieverbrauch / Gesamtenergieverbrauch (Sie können auch in der Suche nach "Gesamtenergieverbrauch" suchen)</t>
  </si>
  <si>
    <t>Geben Sie die die folgenden Werte jeweils in die 3 Felder</t>
  </si>
  <si>
    <t>Gesamtenergieverbrauch aus erneuerbaren Energiequellen</t>
  </si>
  <si>
    <t>Gesamtenergieverbrauch aus nicht erneuerbaren Energiequellen</t>
  </si>
  <si>
    <t>Scope Kategorie</t>
  </si>
  <si>
    <t>Scope 1</t>
  </si>
  <si>
    <t>Scope 2</t>
  </si>
  <si>
    <t>CO2 Emissionen in Scope 1 (Stationäre Anlagen wie zB Heizungen und Mobile Anlagen wie zB Fahrzeuge)</t>
  </si>
  <si>
    <t>optional:
individueller CO2 Faktor (kg/kWh)</t>
  </si>
  <si>
    <t>Schritt 3)</t>
  </si>
  <si>
    <t>Gehen Sie am OeKB &gt; ESG Data Hub in die Sektion Environment / Treibhausgasemissionen (Sie können auch in der Suche nach "Treibhausgasemissionen" suchen)</t>
  </si>
  <si>
    <t>Geben Sie die die folgenden Werte jeweils in die 2 Felder</t>
  </si>
  <si>
    <t>Tonnen CO2</t>
  </si>
  <si>
    <t>CO2 Emissionen in Scope 2 - Location Based (eingekaufter Strom, Dampf, Fernwärme und -kälte)</t>
  </si>
  <si>
    <t>CO2 Emissionen in Scope 2 - Market Based (eingekaufter Strom, Dampf, Fernwärme und -kälte)</t>
  </si>
  <si>
    <t>(Marked Based wird nur verwendet, falls individuelle CO2 Emissionen verwendet werden)</t>
  </si>
  <si>
    <r>
      <t xml:space="preserve">Bitte tragen Sie in </t>
    </r>
    <r>
      <rPr>
        <b/>
        <sz val="11"/>
        <color theme="1"/>
        <rFont val="Verdana"/>
        <family val="2"/>
      </rPr>
      <t>Schritt 1)</t>
    </r>
    <r>
      <rPr>
        <sz val="11"/>
        <color theme="1"/>
        <rFont val="Verdana"/>
        <family val="2"/>
      </rPr>
      <t xml:space="preserve"> pro Energieträger den jeweiligen Verbrauch in der Einheit ein. Sollten für Ihre Energieträger der CO2 Faktor von der Vorauswahl abweichen, können Sie diesen in der Spalte E (invividueller CO2 Faktor (kg/kWh) überschreiben,</t>
    </r>
  </si>
  <si>
    <r>
      <t xml:space="preserve">Aus den Berechnungen ergeben sich der Gesamtenergieverbrauch (aufgeteilt nach erneuerbar und nicht-erneuerbar). Diese können Sie in </t>
    </r>
    <r>
      <rPr>
        <b/>
        <sz val="11"/>
        <color theme="1"/>
        <rFont val="Verdana"/>
        <family val="2"/>
      </rPr>
      <t>Schritt 2)</t>
    </r>
    <r>
      <rPr>
        <sz val="11"/>
        <color theme="1"/>
        <rFont val="Verdana"/>
        <family val="2"/>
      </rPr>
      <t xml:space="preserve"> direkt auf im OeKB &gt; ESG Data Hub an der jeweiligen Stelle einfügen.</t>
    </r>
  </si>
  <si>
    <r>
      <t xml:space="preserve">Aus den Berechnungen ergeben sich </t>
    </r>
    <r>
      <rPr>
        <i/>
        <sz val="11"/>
        <color theme="1"/>
        <rFont val="Verdana"/>
        <family val="2"/>
      </rPr>
      <t>geschätzte CO2 Emissionen für Scope 1 und Scope 2</t>
    </r>
    <r>
      <rPr>
        <sz val="11"/>
        <color theme="1"/>
        <rFont val="Verdana"/>
        <family val="2"/>
      </rPr>
      <t xml:space="preserve">. Diese können Sie in </t>
    </r>
    <r>
      <rPr>
        <b/>
        <sz val="11"/>
        <color theme="1"/>
        <rFont val="Verdana"/>
        <family val="2"/>
      </rPr>
      <t>Schritt 3)</t>
    </r>
    <r>
      <rPr>
        <sz val="11"/>
        <color theme="1"/>
        <rFont val="Verdana"/>
        <family val="2"/>
      </rPr>
      <t xml:space="preserve"> direkt auf im OeKB &gt; ESG Data Hub an der jeweiligen Stelle einfügen.</t>
    </r>
  </si>
  <si>
    <t>Naturgas/Erdgas</t>
  </si>
  <si>
    <r>
      <rPr>
        <b/>
        <sz val="8"/>
        <color theme="1"/>
        <rFont val="Verdana"/>
        <family val="2"/>
      </rPr>
      <t xml:space="preserve">Haftungsausschluss: </t>
    </r>
    <r>
      <rPr>
        <sz val="8"/>
        <color theme="1"/>
        <rFont val="Verdana"/>
        <family val="2"/>
      </rPr>
      <t>Bitte beachten Sie, dass dieses Berechnungsblatt eine Hilfestellung sein soll. Trotz sorgfältiger Erstellung übernimmt die Oesterreichische Kontrollbank keine Gewähr für die Aktualität, Richtigkeit und Vollständigkeit der enthaltenen Daten und Berechnungen.
Die Nutzung der bereitgestellten Inhalte erfolgt auf eigene Verantwortung. Die Verantwortung für die fachliche Prüfung, korrekte Anwendung und Verwendung der Ergebnisse liegt ausschließlich beim Nutzer. Eine Haftung von der Oesterreichischen Kontrollbank für direkte oder indirekte Schäden, die aus der Nutzung dieses Tools entstehen, ist – soweit gesetzlich zulässig – ausgeschlossen.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</si>
</sst>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
    <numFmt numFmtId="165" formatCode="#,##0.0000"/>
  </numFmts>
  <fonts count="15" x14ac:knownFonts="1">
    <font>
      <sz val="11"/>
      <color theme="1"/>
      <name val="Calibri"/>
      <family val="2"/>
      <scheme val="minor"/>
    </font>
    <font>
      <sz val="11"/>
      <color theme="1"/>
      <name val="Verdana"/>
      <family val="2"/>
    </font>
    <font>
      <b/>
      <sz val="11"/>
      <color theme="1"/>
      <name val="Verdana"/>
      <family val="2"/>
    </font>
    <font>
      <i/>
      <sz val="11"/>
      <color theme="1"/>
      <name val="Verdana"/>
      <family val="2"/>
    </font>
    <font>
      <sz val="11"/>
      <color theme="2" tint="-9.9978637043366805E-2"/>
      <name val="Verdana"/>
      <family val="2"/>
    </font>
    <font>
      <i/>
      <sz val="11"/>
      <color theme="1" tint="0.14999847407452621"/>
      <name val="Verdana"/>
      <family val="2"/>
    </font>
    <font>
      <sz val="11"/>
      <color rgb="FFFF0000"/>
      <name val="Verdana"/>
      <family val="2"/>
    </font>
    <font>
      <b/>
      <sz val="11"/>
      <color theme="0"/>
      <name val="Verdana"/>
      <family val="2"/>
    </font>
    <font>
      <b/>
      <i/>
      <sz val="11"/>
      <color theme="0"/>
      <name val="Verdana"/>
      <family val="2"/>
    </font>
    <font>
      <b/>
      <i/>
      <sz val="11"/>
      <color theme="1"/>
      <name val="Verdana"/>
      <family val="2"/>
    </font>
    <font>
      <sz val="9"/>
      <color theme="2" tint="-0.499984740745262"/>
      <name val="Verdana"/>
      <family val="2"/>
    </font>
    <font>
      <i/>
      <sz val="9"/>
      <color theme="2" tint="-0.499984740745262"/>
      <name val="Verdana"/>
      <family val="2"/>
    </font>
    <font>
      <sz val="9"/>
      <color theme="1"/>
      <name val="Verdana"/>
      <family val="2"/>
    </font>
    <font>
      <sz val="8"/>
      <color theme="1"/>
      <name val="Verdana"/>
      <family val="2"/>
    </font>
    <font>
      <b/>
      <sz val="8"/>
      <color theme="1"/>
      <name val="Verdana"/>
      <family val="2"/>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4" tint="-0.499984740745262"/>
        <bgColor indexed="64"/>
      </patternFill>
    </fill>
    <fill>
      <patternFill patternType="solid">
        <fgColor theme="5"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6">
    <xf numFmtId="0" fontId="0" fillId="0" borderId="0" xfId="0"/>
    <xf numFmtId="0" fontId="1" fillId="3" borderId="0" xfId="0" applyFont="1" applyFill="1"/>
    <xf numFmtId="164" fontId="1" fillId="3" borderId="0" xfId="0" applyNumberFormat="1" applyFont="1" applyFill="1"/>
    <xf numFmtId="0" fontId="2" fillId="3" borderId="0" xfId="0" applyFont="1" applyFill="1"/>
    <xf numFmtId="0" fontId="2" fillId="3" borderId="0" xfId="0" applyFont="1" applyFill="1" applyAlignment="1">
      <alignment horizontal="center" vertical="center" wrapText="1"/>
    </xf>
    <xf numFmtId="0" fontId="2" fillId="3" borderId="0" xfId="0" applyFont="1" applyFill="1" applyAlignment="1">
      <alignment vertical="center" wrapText="1"/>
    </xf>
    <xf numFmtId="0" fontId="1" fillId="3" borderId="0" xfId="0" applyFont="1" applyFill="1" applyAlignment="1">
      <alignment vertical="center" wrapText="1"/>
    </xf>
    <xf numFmtId="0" fontId="4" fillId="3" borderId="0" xfId="0" applyFont="1" applyFill="1"/>
    <xf numFmtId="164" fontId="5" fillId="3" borderId="0" xfId="0" applyNumberFormat="1" applyFont="1" applyFill="1"/>
    <xf numFmtId="4" fontId="5" fillId="3" borderId="0" xfId="0" applyNumberFormat="1" applyFont="1" applyFill="1"/>
    <xf numFmtId="4" fontId="1" fillId="3" borderId="0" xfId="0" applyNumberFormat="1" applyFont="1" applyFill="1"/>
    <xf numFmtId="4" fontId="6" fillId="3" borderId="0" xfId="0" applyNumberFormat="1" applyFont="1" applyFill="1"/>
    <xf numFmtId="4" fontId="3" fillId="3" borderId="0" xfId="0" applyNumberFormat="1" applyFont="1" applyFill="1"/>
    <xf numFmtId="0" fontId="1" fillId="3" borderId="0" xfId="0" applyFont="1" applyFill="1" applyAlignment="1">
      <alignment wrapText="1"/>
    </xf>
    <xf numFmtId="0" fontId="1" fillId="3" borderId="0" xfId="0" applyFont="1" applyFill="1" applyAlignment="1">
      <alignment vertical="center"/>
    </xf>
    <xf numFmtId="0" fontId="7" fillId="4" borderId="0" xfId="0" applyFont="1" applyFill="1" applyAlignment="1">
      <alignment horizontal="left" vertical="center" wrapText="1"/>
    </xf>
    <xf numFmtId="0" fontId="8" fillId="4" borderId="0" xfId="0" applyFont="1" applyFill="1" applyAlignment="1">
      <alignment horizontal="left" vertical="center" wrapText="1"/>
    </xf>
    <xf numFmtId="0" fontId="7" fillId="4" borderId="0" xfId="0" applyFont="1" applyFill="1" applyAlignment="1">
      <alignment horizontal="right" vertical="center" wrapText="1"/>
    </xf>
    <xf numFmtId="0" fontId="7" fillId="4" borderId="0" xfId="0" applyFont="1" applyFill="1" applyAlignment="1">
      <alignment vertical="center" wrapText="1"/>
    </xf>
    <xf numFmtId="4" fontId="7" fillId="4" borderId="0" xfId="0" applyNumberFormat="1" applyFont="1" applyFill="1" applyAlignment="1">
      <alignment vertical="center" wrapText="1"/>
    </xf>
    <xf numFmtId="4" fontId="1" fillId="2" borderId="1" xfId="0" applyNumberFormat="1" applyFont="1" applyFill="1" applyBorder="1"/>
    <xf numFmtId="4" fontId="3" fillId="2" borderId="1" xfId="0" applyNumberFormat="1" applyFont="1" applyFill="1" applyBorder="1"/>
    <xf numFmtId="165" fontId="3" fillId="2" borderId="1" xfId="0" applyNumberFormat="1" applyFont="1" applyFill="1" applyBorder="1"/>
    <xf numFmtId="4" fontId="2" fillId="3" borderId="0" xfId="0" applyNumberFormat="1" applyFont="1" applyFill="1"/>
    <xf numFmtId="4" fontId="2" fillId="5" borderId="2" xfId="0" applyNumberFormat="1" applyFont="1" applyFill="1" applyBorder="1"/>
    <xf numFmtId="4" fontId="9" fillId="3" borderId="0" xfId="0" applyNumberFormat="1" applyFont="1" applyFill="1"/>
    <xf numFmtId="0" fontId="3" fillId="3" borderId="0" xfId="0" applyFont="1" applyFill="1"/>
    <xf numFmtId="4" fontId="9" fillId="5" borderId="2" xfId="0" applyNumberFormat="1" applyFont="1" applyFill="1" applyBorder="1"/>
    <xf numFmtId="164" fontId="1" fillId="3" borderId="0" xfId="0" applyNumberFormat="1" applyFont="1" applyFill="1" applyAlignment="1">
      <alignment vertical="center"/>
    </xf>
    <xf numFmtId="164" fontId="10" fillId="3" borderId="0" xfId="0" applyNumberFormat="1" applyFont="1" applyFill="1"/>
    <xf numFmtId="164" fontId="11" fillId="3" borderId="0" xfId="0" applyNumberFormat="1" applyFont="1" applyFill="1"/>
    <xf numFmtId="4" fontId="11" fillId="3" borderId="0" xfId="0" applyNumberFormat="1" applyFont="1" applyFill="1"/>
    <xf numFmtId="4" fontId="10" fillId="3" borderId="0" xfId="0" applyNumberFormat="1" applyFont="1" applyFill="1"/>
    <xf numFmtId="164" fontId="12" fillId="3" borderId="0" xfId="0" applyNumberFormat="1" applyFont="1" applyFill="1"/>
    <xf numFmtId="0" fontId="1" fillId="3" borderId="0" xfId="0" applyFont="1" applyFill="1" applyAlignment="1">
      <alignment vertical="center" wrapText="1"/>
    </xf>
    <xf numFmtId="0" fontId="13" fillId="3" borderId="0" xfId="0" applyFont="1" applyFill="1" applyAlignment="1">
      <alignment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257175</xdr:colOff>
      <xdr:row>0</xdr:row>
      <xdr:rowOff>180975</xdr:rowOff>
    </xdr:from>
    <xdr:ext cx="3170170" cy="325905"/>
    <xdr:pic>
      <xdr:nvPicPr>
        <xdr:cNvPr id="2" name="image2.png">
          <a:extLst>
            <a:ext uri="{FF2B5EF4-FFF2-40B4-BE49-F238E27FC236}">
              <a16:creationId xmlns:a16="http://schemas.microsoft.com/office/drawing/2014/main" id="{C57000ED-14E9-4677-961C-08D8CEBC00B6}"/>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57175" y="180975"/>
          <a:ext cx="3170170" cy="325905"/>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E398E-4A7B-4274-AE02-DFFA33AE9017}">
  <sheetPr codeName="Tabelle1"/>
  <dimension ref="B5:S67"/>
  <sheetViews>
    <sheetView tabSelected="1" zoomScale="85" zoomScaleNormal="85" workbookViewId="0">
      <selection activeCell="I20" sqref="I20"/>
    </sheetView>
  </sheetViews>
  <sheetFormatPr baseColWidth="10" defaultRowHeight="14.25" x14ac:dyDescent="0.2"/>
  <cols>
    <col min="1" max="1" width="11.42578125" style="1"/>
    <col min="2" max="2" width="37.140625" style="1" bestFit="1" customWidth="1"/>
    <col min="3" max="3" width="23.5703125" style="1" customWidth="1"/>
    <col min="4" max="4" width="11.28515625" style="1" customWidth="1"/>
    <col min="5" max="5" width="24.28515625" style="1" customWidth="1"/>
    <col min="6" max="6" width="11.28515625" style="1" customWidth="1"/>
    <col min="7" max="7" width="25.7109375" style="1" customWidth="1"/>
    <col min="8" max="8" width="11.5703125" style="1" bestFit="1" customWidth="1"/>
    <col min="9" max="9" width="14" style="1" bestFit="1" customWidth="1"/>
    <col min="10" max="10" width="16.5703125" style="1" bestFit="1" customWidth="1"/>
    <col min="11" max="11" width="10.42578125" style="1" bestFit="1" customWidth="1"/>
    <col min="12" max="12" width="15.7109375" style="1" bestFit="1" customWidth="1"/>
    <col min="13" max="13" width="10.140625" style="1" bestFit="1" customWidth="1"/>
    <col min="14" max="14" width="14.7109375" style="1" bestFit="1" customWidth="1"/>
    <col min="15" max="15" width="18.28515625" style="1" bestFit="1" customWidth="1"/>
    <col min="16" max="16" width="23.85546875" style="2" customWidth="1"/>
    <col min="17" max="17" width="11.42578125" style="1"/>
    <col min="18" max="18" width="39.140625" style="1" customWidth="1"/>
    <col min="19" max="19" width="44.7109375" style="1" customWidth="1"/>
    <col min="20" max="22" width="11.42578125" style="1"/>
    <col min="23" max="24" width="11.5703125" style="1" bestFit="1" customWidth="1"/>
    <col min="25" max="25" width="11.42578125" style="1"/>
    <col min="26" max="26" width="11.5703125" style="1" bestFit="1" customWidth="1"/>
    <col min="27" max="27" width="11.42578125" style="1"/>
    <col min="28" max="28" width="11.5703125" style="1" bestFit="1" customWidth="1"/>
    <col min="29" max="16384" width="11.42578125" style="1"/>
  </cols>
  <sheetData>
    <row r="5" spans="2:19" s="14" customFormat="1" ht="66.75" customHeight="1" x14ac:dyDescent="0.25">
      <c r="B5" s="35" t="s">
        <v>70</v>
      </c>
      <c r="C5" s="35"/>
      <c r="D5" s="35"/>
      <c r="E5" s="35"/>
      <c r="F5" s="35"/>
      <c r="G5" s="35"/>
      <c r="H5" s="35"/>
      <c r="I5" s="35"/>
      <c r="P5" s="28"/>
    </row>
    <row r="6" spans="2:19" s="14" customFormat="1" x14ac:dyDescent="0.25">
      <c r="B6" s="5" t="s">
        <v>46</v>
      </c>
      <c r="C6" s="6"/>
      <c r="D6" s="6"/>
      <c r="E6" s="6"/>
      <c r="F6" s="6"/>
      <c r="G6" s="6"/>
      <c r="H6" s="6"/>
      <c r="I6" s="6"/>
      <c r="P6" s="28"/>
    </row>
    <row r="7" spans="2:19" s="14" customFormat="1" ht="38.25" customHeight="1" x14ac:dyDescent="0.25">
      <c r="B7" s="34" t="s">
        <v>66</v>
      </c>
      <c r="C7" s="34"/>
      <c r="D7" s="34"/>
      <c r="E7" s="34"/>
      <c r="F7" s="34"/>
      <c r="G7" s="34"/>
      <c r="H7" s="34"/>
      <c r="I7" s="34"/>
      <c r="P7" s="28"/>
    </row>
    <row r="8" spans="2:19" s="14" customFormat="1" ht="36" customHeight="1" x14ac:dyDescent="0.25">
      <c r="B8" s="34" t="s">
        <v>67</v>
      </c>
      <c r="C8" s="34"/>
      <c r="D8" s="34"/>
      <c r="E8" s="34"/>
      <c r="F8" s="34"/>
      <c r="G8" s="34"/>
      <c r="H8" s="34"/>
      <c r="I8" s="34"/>
      <c r="P8" s="28"/>
    </row>
    <row r="9" spans="2:19" s="14" customFormat="1" ht="31.5" customHeight="1" x14ac:dyDescent="0.25">
      <c r="B9" s="34" t="s">
        <v>68</v>
      </c>
      <c r="C9" s="34"/>
      <c r="D9" s="34"/>
      <c r="E9" s="34"/>
      <c r="F9" s="34"/>
      <c r="G9" s="34"/>
      <c r="H9" s="34"/>
      <c r="I9" s="34"/>
      <c r="P9" s="28"/>
    </row>
    <row r="11" spans="2:19" x14ac:dyDescent="0.2">
      <c r="B11" s="3" t="s">
        <v>47</v>
      </c>
    </row>
    <row r="12" spans="2:19" s="13" customFormat="1" ht="42.75" x14ac:dyDescent="0.2">
      <c r="B12" s="15" t="s">
        <v>2</v>
      </c>
      <c r="C12" s="15" t="s">
        <v>44</v>
      </c>
      <c r="D12" s="15" t="s">
        <v>30</v>
      </c>
      <c r="E12" s="15" t="s">
        <v>54</v>
      </c>
      <c r="F12" s="15" t="s">
        <v>33</v>
      </c>
      <c r="G12" s="16" t="s">
        <v>58</v>
      </c>
      <c r="H12" s="17" t="s">
        <v>32</v>
      </c>
      <c r="I12" s="17" t="s">
        <v>45</v>
      </c>
      <c r="J12" s="18" t="s">
        <v>37</v>
      </c>
      <c r="K12" s="18" t="s">
        <v>3</v>
      </c>
      <c r="L12" s="18" t="s">
        <v>34</v>
      </c>
      <c r="M12" s="18" t="s">
        <v>30</v>
      </c>
      <c r="N12" s="18" t="s">
        <v>34</v>
      </c>
      <c r="O12" s="18" t="s">
        <v>30</v>
      </c>
      <c r="P12" s="19" t="s">
        <v>36</v>
      </c>
      <c r="R12" s="4"/>
      <c r="S12" s="4"/>
    </row>
    <row r="13" spans="2:19" x14ac:dyDescent="0.2">
      <c r="B13" s="10" t="s">
        <v>69</v>
      </c>
      <c r="C13" s="10" t="s">
        <v>40</v>
      </c>
      <c r="D13" s="10" t="s">
        <v>14</v>
      </c>
      <c r="E13" s="10" t="s">
        <v>55</v>
      </c>
      <c r="F13" s="20"/>
      <c r="G13" s="21"/>
      <c r="H13" s="10">
        <f>F13*N13*IF(P13&lt;&gt;0,P13,1)</f>
        <v>0</v>
      </c>
      <c r="I13" s="10">
        <f>IF(G13&lt;&gt;"",H13*G13,IF(J13&lt;&gt;0,H13*J13,0))</f>
        <v>0</v>
      </c>
      <c r="J13" s="29">
        <v>0.249</v>
      </c>
      <c r="K13" s="29" t="s">
        <v>38</v>
      </c>
      <c r="L13" s="30">
        <v>3.6200000000000003E-2</v>
      </c>
      <c r="M13" s="31" t="s">
        <v>15</v>
      </c>
      <c r="N13" s="32">
        <f>L13*277.777777777</f>
        <v>10.0555555555274</v>
      </c>
      <c r="O13" s="31" t="s">
        <v>35</v>
      </c>
      <c r="P13" s="29"/>
      <c r="R13" s="5"/>
      <c r="S13" s="6"/>
    </row>
    <row r="14" spans="2:19" x14ac:dyDescent="0.2">
      <c r="B14" s="10" t="s">
        <v>16</v>
      </c>
      <c r="C14" s="10" t="s">
        <v>39</v>
      </c>
      <c r="D14" s="10" t="s">
        <v>5</v>
      </c>
      <c r="E14" s="10" t="s">
        <v>55</v>
      </c>
      <c r="F14" s="20"/>
      <c r="G14" s="21"/>
      <c r="H14" s="10">
        <f>F14*N14*IF(P14&lt;&gt;0,P14,1)</f>
        <v>0</v>
      </c>
      <c r="I14" s="10">
        <f>IF(G14&lt;&gt;"",H14*G14,IF(J14&lt;&gt;0,H14*J14,0))</f>
        <v>0</v>
      </c>
      <c r="J14" s="29">
        <v>2.4E-2</v>
      </c>
      <c r="K14" s="29" t="s">
        <v>0</v>
      </c>
      <c r="L14" s="30">
        <v>1.43E-2</v>
      </c>
      <c r="M14" s="31" t="s">
        <v>6</v>
      </c>
      <c r="N14" s="32">
        <f>L14*277.777777777</f>
        <v>3.9722222222110997</v>
      </c>
      <c r="O14" s="31" t="s">
        <v>31</v>
      </c>
      <c r="P14" s="29"/>
      <c r="R14" s="5"/>
      <c r="S14" s="6"/>
    </row>
    <row r="15" spans="2:19" x14ac:dyDescent="0.2">
      <c r="B15" s="10" t="s">
        <v>17</v>
      </c>
      <c r="C15" s="10" t="s">
        <v>39</v>
      </c>
      <c r="D15" s="10" t="s">
        <v>5</v>
      </c>
      <c r="E15" s="10" t="s">
        <v>55</v>
      </c>
      <c r="F15" s="20"/>
      <c r="G15" s="21"/>
      <c r="H15" s="10">
        <f>F15*N15*IF(P15&lt;&gt;0,P15,1)</f>
        <v>0</v>
      </c>
      <c r="I15" s="10">
        <f>IF(G15&lt;&gt;"",H15*G15,IF(J15&lt;&gt;0,H15*J15,0))</f>
        <v>0</v>
      </c>
      <c r="J15" s="29">
        <v>2.5999999999999999E-2</v>
      </c>
      <c r="K15" s="29" t="s">
        <v>0</v>
      </c>
      <c r="L15" s="30">
        <v>1.7299999999999999E-2</v>
      </c>
      <c r="M15" s="31" t="s">
        <v>6</v>
      </c>
      <c r="N15" s="32">
        <f>L15*277.777777777</f>
        <v>4.8055555555420995</v>
      </c>
      <c r="O15" s="31" t="s">
        <v>31</v>
      </c>
      <c r="P15" s="29"/>
      <c r="R15" s="5"/>
      <c r="S15" s="6"/>
    </row>
    <row r="16" spans="2:19" x14ac:dyDescent="0.2">
      <c r="B16" s="10" t="s">
        <v>13</v>
      </c>
      <c r="C16" s="10" t="s">
        <v>40</v>
      </c>
      <c r="D16" s="10" t="s">
        <v>7</v>
      </c>
      <c r="E16" s="10" t="s">
        <v>55</v>
      </c>
      <c r="F16" s="20"/>
      <c r="G16" s="21"/>
      <c r="H16" s="10">
        <f>F16*N16*IF(P16&lt;&gt;0,P16,1)</f>
        <v>0</v>
      </c>
      <c r="I16" s="10">
        <f>IF(G16&lt;&gt;"",H16*G16,IF(J16&lt;&gt;0,H16*J16,0))</f>
        <v>0</v>
      </c>
      <c r="J16" s="29">
        <v>0.34200000000000003</v>
      </c>
      <c r="K16" s="29" t="s">
        <v>0</v>
      </c>
      <c r="L16" s="30">
        <v>4.1000000000000002E-2</v>
      </c>
      <c r="M16" s="31" t="s">
        <v>6</v>
      </c>
      <c r="N16" s="32">
        <f>L16*277.777777777</f>
        <v>11.388888888857</v>
      </c>
      <c r="O16" s="31" t="s">
        <v>31</v>
      </c>
      <c r="P16" s="29">
        <v>9.6509999999999999E-4</v>
      </c>
      <c r="R16" s="5"/>
      <c r="S16" s="6"/>
    </row>
    <row r="17" spans="2:19" x14ac:dyDescent="0.2">
      <c r="B17" s="10" t="s">
        <v>4</v>
      </c>
      <c r="C17" s="10" t="s">
        <v>40</v>
      </c>
      <c r="D17" s="10" t="s">
        <v>5</v>
      </c>
      <c r="E17" s="10" t="s">
        <v>55</v>
      </c>
      <c r="F17" s="20"/>
      <c r="G17" s="21"/>
      <c r="H17" s="10">
        <f>F17*N17*IF(P17&lt;&gt;0,P17,1)</f>
        <v>0</v>
      </c>
      <c r="I17" s="10">
        <f>IF(G17&lt;&gt;"",H17*G17,IF(J17&lt;&gt;0,H17*J17,0))</f>
        <v>0</v>
      </c>
      <c r="J17" s="29">
        <v>0.35345851723318622</v>
      </c>
      <c r="K17" s="29" t="s">
        <v>43</v>
      </c>
      <c r="L17" s="30">
        <v>2.7699999999999999E-2</v>
      </c>
      <c r="M17" s="31" t="s">
        <v>6</v>
      </c>
      <c r="N17" s="32">
        <f t="shared" ref="N17:N34" si="0">L17*277.777777777</f>
        <v>7.6944444444228992</v>
      </c>
      <c r="O17" s="31" t="s">
        <v>31</v>
      </c>
      <c r="P17" s="29"/>
      <c r="R17" s="5"/>
      <c r="S17" s="6"/>
    </row>
    <row r="18" spans="2:19" x14ac:dyDescent="0.2">
      <c r="B18" s="10" t="s">
        <v>8</v>
      </c>
      <c r="C18" s="10" t="s">
        <v>40</v>
      </c>
      <c r="D18" s="10" t="s">
        <v>5</v>
      </c>
      <c r="E18" s="10" t="s">
        <v>55</v>
      </c>
      <c r="F18" s="20"/>
      <c r="G18" s="21"/>
      <c r="H18" s="10">
        <f t="shared" ref="H18:H34" si="1">F18*N18*IF(P18&lt;&gt;0,P18,1)</f>
        <v>0</v>
      </c>
      <c r="I18" s="10">
        <f t="shared" ref="I18:I37" si="2">IF(G18&lt;&gt;"",H18*G18,IF(J18&lt;&gt;0,H18*J18,0))</f>
        <v>0</v>
      </c>
      <c r="J18" s="29">
        <v>0.37666769866584104</v>
      </c>
      <c r="K18" s="29" t="s">
        <v>43</v>
      </c>
      <c r="L18" s="30">
        <v>1.8100000000000002E-2</v>
      </c>
      <c r="M18" s="31" t="s">
        <v>6</v>
      </c>
      <c r="N18" s="32">
        <f t="shared" si="0"/>
        <v>5.0277777777637001</v>
      </c>
      <c r="O18" s="31" t="s">
        <v>31</v>
      </c>
      <c r="P18" s="29"/>
      <c r="R18" s="5"/>
      <c r="S18" s="6"/>
    </row>
    <row r="19" spans="2:19" x14ac:dyDescent="0.2">
      <c r="B19" s="10" t="s">
        <v>9</v>
      </c>
      <c r="C19" s="10" t="s">
        <v>40</v>
      </c>
      <c r="D19" s="10" t="s">
        <v>7</v>
      </c>
      <c r="E19" s="10" t="s">
        <v>55</v>
      </c>
      <c r="F19" s="20"/>
      <c r="G19" s="21"/>
      <c r="H19" s="10">
        <f t="shared" si="1"/>
        <v>0</v>
      </c>
      <c r="I19" s="10">
        <f t="shared" si="2"/>
        <v>0</v>
      </c>
      <c r="J19" s="29">
        <v>0.32700000000000001</v>
      </c>
      <c r="K19" s="29" t="s">
        <v>0</v>
      </c>
      <c r="L19" s="30">
        <v>4.2000000000000003E-2</v>
      </c>
      <c r="M19" s="31" t="s">
        <v>6</v>
      </c>
      <c r="N19" s="32">
        <f t="shared" si="0"/>
        <v>11.666666666634001</v>
      </c>
      <c r="O19" s="31" t="s">
        <v>31</v>
      </c>
      <c r="P19" s="29">
        <v>7.4689999999999999E-4</v>
      </c>
      <c r="R19" s="5"/>
      <c r="S19" s="6"/>
    </row>
    <row r="20" spans="2:19" x14ac:dyDescent="0.2">
      <c r="B20" s="10" t="s">
        <v>10</v>
      </c>
      <c r="C20" s="10" t="s">
        <v>40</v>
      </c>
      <c r="D20" s="10" t="s">
        <v>7</v>
      </c>
      <c r="E20" s="10" t="s">
        <v>55</v>
      </c>
      <c r="F20" s="20"/>
      <c r="G20" s="21"/>
      <c r="H20" s="10">
        <f t="shared" si="1"/>
        <v>0</v>
      </c>
      <c r="I20" s="10">
        <f t="shared" si="2"/>
        <v>0</v>
      </c>
      <c r="J20" s="29">
        <v>0.33</v>
      </c>
      <c r="K20" s="29" t="s">
        <v>0</v>
      </c>
      <c r="L20" s="30">
        <v>4.2599999999999999E-2</v>
      </c>
      <c r="M20" s="31" t="s">
        <v>6</v>
      </c>
      <c r="N20" s="32">
        <f t="shared" si="0"/>
        <v>11.8333333333002</v>
      </c>
      <c r="O20" s="31" t="s">
        <v>31</v>
      </c>
      <c r="P20" s="29">
        <v>8.3739999999999997E-4</v>
      </c>
      <c r="R20" s="5"/>
      <c r="S20" s="6"/>
    </row>
    <row r="21" spans="2:19" x14ac:dyDescent="0.2">
      <c r="B21" s="10" t="s">
        <v>11</v>
      </c>
      <c r="C21" s="10" t="s">
        <v>40</v>
      </c>
      <c r="D21" s="10" t="s">
        <v>7</v>
      </c>
      <c r="E21" s="10" t="s">
        <v>55</v>
      </c>
      <c r="F21" s="20"/>
      <c r="G21" s="21"/>
      <c r="H21" s="10">
        <f t="shared" si="1"/>
        <v>0</v>
      </c>
      <c r="I21" s="10">
        <f t="shared" si="2"/>
        <v>0</v>
      </c>
      <c r="J21" s="29">
        <v>0.26923010461591629</v>
      </c>
      <c r="K21" s="29" t="s">
        <v>43</v>
      </c>
      <c r="L21" s="30">
        <v>4.3400000000000001E-2</v>
      </c>
      <c r="M21" s="31" t="s">
        <v>6</v>
      </c>
      <c r="N21" s="32">
        <f t="shared" si="0"/>
        <v>12.055555555521799</v>
      </c>
      <c r="O21" s="31" t="s">
        <v>31</v>
      </c>
      <c r="P21" s="29">
        <v>7.9509999999999997E-4</v>
      </c>
      <c r="R21" s="5"/>
      <c r="S21" s="6"/>
    </row>
    <row r="22" spans="2:19" x14ac:dyDescent="0.2">
      <c r="B22" s="10" t="s">
        <v>12</v>
      </c>
      <c r="C22" s="10" t="s">
        <v>40</v>
      </c>
      <c r="D22" s="10" t="s">
        <v>7</v>
      </c>
      <c r="E22" s="10" t="s">
        <v>55</v>
      </c>
      <c r="F22" s="20"/>
      <c r="G22" s="21"/>
      <c r="H22" s="10">
        <f t="shared" si="1"/>
        <v>0</v>
      </c>
      <c r="I22" s="10">
        <f t="shared" si="2"/>
        <v>0</v>
      </c>
      <c r="J22" s="29">
        <v>0.26776130579095536</v>
      </c>
      <c r="K22" s="29" t="s">
        <v>43</v>
      </c>
      <c r="L22" s="30">
        <v>4.2900000000000001E-2</v>
      </c>
      <c r="M22" s="31" t="s">
        <v>6</v>
      </c>
      <c r="N22" s="32">
        <f t="shared" si="0"/>
        <v>11.916666666633299</v>
      </c>
      <c r="O22" s="31" t="s">
        <v>31</v>
      </c>
      <c r="P22" s="29">
        <v>8.4290000000000005E-4</v>
      </c>
      <c r="R22" s="5"/>
      <c r="S22" s="6"/>
    </row>
    <row r="23" spans="2:19" x14ac:dyDescent="0.2">
      <c r="B23" s="10" t="s">
        <v>1</v>
      </c>
      <c r="C23" s="10" t="s">
        <v>40</v>
      </c>
      <c r="D23" s="10" t="s">
        <v>5</v>
      </c>
      <c r="E23" s="10" t="s">
        <v>55</v>
      </c>
      <c r="F23" s="20"/>
      <c r="G23" s="21"/>
      <c r="H23" s="10">
        <f t="shared" si="1"/>
        <v>0</v>
      </c>
      <c r="I23" s="10">
        <f t="shared" si="2"/>
        <v>0</v>
      </c>
      <c r="J23" s="29">
        <v>0.313</v>
      </c>
      <c r="K23" s="29" t="s">
        <v>0</v>
      </c>
      <c r="L23" s="30">
        <v>4.5999999999999999E-2</v>
      </c>
      <c r="M23" s="31" t="s">
        <v>6</v>
      </c>
      <c r="N23" s="32">
        <f t="shared" si="0"/>
        <v>12.777777777741999</v>
      </c>
      <c r="O23" s="31" t="s">
        <v>31</v>
      </c>
      <c r="P23" s="29"/>
      <c r="R23" s="5"/>
      <c r="S23" s="6"/>
    </row>
    <row r="24" spans="2:19" x14ac:dyDescent="0.2">
      <c r="B24" s="10" t="s">
        <v>18</v>
      </c>
      <c r="C24" s="10" t="s">
        <v>39</v>
      </c>
      <c r="D24" s="10" t="s">
        <v>5</v>
      </c>
      <c r="E24" s="10" t="s">
        <v>55</v>
      </c>
      <c r="F24" s="20"/>
      <c r="G24" s="21"/>
      <c r="H24" s="10">
        <f t="shared" si="1"/>
        <v>0</v>
      </c>
      <c r="I24" s="10">
        <f t="shared" si="2"/>
        <v>0</v>
      </c>
      <c r="J24" s="29">
        <v>0.36846690522647579</v>
      </c>
      <c r="K24" s="29" t="s">
        <v>43</v>
      </c>
      <c r="L24" s="30">
        <v>1.0699999999999999E-2</v>
      </c>
      <c r="M24" s="31" t="s">
        <v>6</v>
      </c>
      <c r="N24" s="32">
        <f t="shared" si="0"/>
        <v>2.9722222222138996</v>
      </c>
      <c r="O24" s="31" t="s">
        <v>31</v>
      </c>
      <c r="P24" s="29"/>
      <c r="R24" s="5"/>
      <c r="S24" s="6"/>
    </row>
    <row r="25" spans="2:19" x14ac:dyDescent="0.2">
      <c r="B25" s="10" t="s">
        <v>19</v>
      </c>
      <c r="C25" s="10" t="s">
        <v>39</v>
      </c>
      <c r="D25" s="10" t="s">
        <v>14</v>
      </c>
      <c r="E25" s="10" t="s">
        <v>55</v>
      </c>
      <c r="F25" s="20"/>
      <c r="G25" s="21"/>
      <c r="H25" s="10">
        <f t="shared" si="1"/>
        <v>0</v>
      </c>
      <c r="I25" s="10">
        <f t="shared" si="2"/>
        <v>0</v>
      </c>
      <c r="J25" s="29">
        <v>0.89372254102196713</v>
      </c>
      <c r="K25" s="29" t="s">
        <v>43</v>
      </c>
      <c r="L25" s="30">
        <v>1.9900000000000001E-2</v>
      </c>
      <c r="M25" s="31" t="s">
        <v>15</v>
      </c>
      <c r="N25" s="32">
        <f t="shared" si="0"/>
        <v>5.5277777777623003</v>
      </c>
      <c r="O25" s="31" t="s">
        <v>35</v>
      </c>
      <c r="P25" s="29"/>
      <c r="R25" s="5"/>
      <c r="S25" s="6"/>
    </row>
    <row r="26" spans="2:19" x14ac:dyDescent="0.2">
      <c r="B26" s="10" t="s">
        <v>20</v>
      </c>
      <c r="C26" s="10" t="s">
        <v>39</v>
      </c>
      <c r="D26" s="10" t="s">
        <v>7</v>
      </c>
      <c r="E26" s="10" t="s">
        <v>55</v>
      </c>
      <c r="F26" s="20"/>
      <c r="G26" s="21"/>
      <c r="H26" s="10">
        <f t="shared" si="1"/>
        <v>0</v>
      </c>
      <c r="I26" s="10">
        <f t="shared" si="2"/>
        <v>0</v>
      </c>
      <c r="J26" s="29">
        <v>2.4E-2</v>
      </c>
      <c r="K26" s="29" t="s">
        <v>0</v>
      </c>
      <c r="L26" s="30">
        <v>3.6600000000000001E-2</v>
      </c>
      <c r="M26" s="31" t="s">
        <v>6</v>
      </c>
      <c r="N26" s="32">
        <f t="shared" si="0"/>
        <v>10.1666666666382</v>
      </c>
      <c r="O26" s="31" t="s">
        <v>31</v>
      </c>
      <c r="P26" s="29">
        <v>8.8290000000000005E-4</v>
      </c>
    </row>
    <row r="27" spans="2:19" x14ac:dyDescent="0.2">
      <c r="B27" s="10" t="s">
        <v>21</v>
      </c>
      <c r="C27" s="10" t="s">
        <v>40</v>
      </c>
      <c r="D27" s="10" t="s">
        <v>5</v>
      </c>
      <c r="E27" s="10" t="s">
        <v>55</v>
      </c>
      <c r="F27" s="20"/>
      <c r="G27" s="21"/>
      <c r="H27" s="10">
        <f t="shared" si="1"/>
        <v>0</v>
      </c>
      <c r="I27" s="10">
        <f t="shared" si="2"/>
        <v>0</v>
      </c>
      <c r="J27" s="29">
        <v>0.36503610797111363</v>
      </c>
      <c r="K27" s="29" t="s">
        <v>43</v>
      </c>
      <c r="L27" s="30">
        <v>8.8000000000000005E-3</v>
      </c>
      <c r="M27" s="31" t="s">
        <v>6</v>
      </c>
      <c r="N27" s="32">
        <f t="shared" si="0"/>
        <v>2.4444444444375999</v>
      </c>
      <c r="O27" s="31" t="s">
        <v>31</v>
      </c>
      <c r="P27" s="29"/>
    </row>
    <row r="28" spans="2:19" x14ac:dyDescent="0.2">
      <c r="B28" s="10" t="s">
        <v>22</v>
      </c>
      <c r="C28" s="10" t="s">
        <v>40</v>
      </c>
      <c r="D28" s="10" t="s">
        <v>14</v>
      </c>
      <c r="E28" s="10" t="s">
        <v>55</v>
      </c>
      <c r="F28" s="20"/>
      <c r="G28" s="21"/>
      <c r="H28" s="10">
        <f t="shared" si="1"/>
        <v>0</v>
      </c>
      <c r="I28" s="10">
        <f t="shared" si="2"/>
        <v>0</v>
      </c>
      <c r="J28" s="29">
        <v>0.37870889703288235</v>
      </c>
      <c r="K28" s="29" t="s">
        <v>43</v>
      </c>
      <c r="L28" s="30">
        <v>3.8E-3</v>
      </c>
      <c r="M28" s="31" t="s">
        <v>15</v>
      </c>
      <c r="N28" s="32">
        <f t="shared" si="0"/>
        <v>1.0555555555525999</v>
      </c>
      <c r="O28" s="31" t="s">
        <v>35</v>
      </c>
      <c r="P28" s="29"/>
    </row>
    <row r="29" spans="2:19" x14ac:dyDescent="0.2">
      <c r="B29" s="10" t="s">
        <v>23</v>
      </c>
      <c r="C29" s="10" t="s">
        <v>40</v>
      </c>
      <c r="D29" s="10" t="s">
        <v>14</v>
      </c>
      <c r="E29" s="10" t="s">
        <v>55</v>
      </c>
      <c r="F29" s="20"/>
      <c r="G29" s="21"/>
      <c r="H29" s="10">
        <f t="shared" si="1"/>
        <v>0</v>
      </c>
      <c r="I29" s="10">
        <f t="shared" si="2"/>
        <v>0</v>
      </c>
      <c r="J29" s="29">
        <v>0.15711107431114055</v>
      </c>
      <c r="K29" s="29" t="s">
        <v>43</v>
      </c>
      <c r="L29" s="30">
        <v>1.89E-2</v>
      </c>
      <c r="M29" s="31" t="s">
        <v>15</v>
      </c>
      <c r="N29" s="32">
        <f t="shared" si="0"/>
        <v>5.2499999999852998</v>
      </c>
      <c r="O29" s="31" t="s">
        <v>35</v>
      </c>
      <c r="P29" s="29"/>
      <c r="R29" s="7"/>
      <c r="S29" s="7"/>
    </row>
    <row r="30" spans="2:19" x14ac:dyDescent="0.2">
      <c r="B30" s="10" t="s">
        <v>24</v>
      </c>
      <c r="C30" s="10" t="s">
        <v>39</v>
      </c>
      <c r="D30" s="10" t="s">
        <v>5</v>
      </c>
      <c r="E30" s="10" t="s">
        <v>55</v>
      </c>
      <c r="F30" s="20"/>
      <c r="G30" s="21"/>
      <c r="H30" s="10">
        <f t="shared" si="1"/>
        <v>0</v>
      </c>
      <c r="I30" s="10">
        <f t="shared" si="2"/>
        <v>0</v>
      </c>
      <c r="J30" s="29">
        <v>0.35030131975894419</v>
      </c>
      <c r="K30" s="29" t="s">
        <v>43</v>
      </c>
      <c r="L30" s="30">
        <v>3.1E-2</v>
      </c>
      <c r="M30" s="31" t="s">
        <v>6</v>
      </c>
      <c r="N30" s="32">
        <f t="shared" si="0"/>
        <v>8.6111111110870002</v>
      </c>
      <c r="O30" s="31" t="s">
        <v>31</v>
      </c>
      <c r="P30" s="29"/>
      <c r="R30" s="7"/>
      <c r="S30" s="7"/>
    </row>
    <row r="31" spans="2:19" x14ac:dyDescent="0.2">
      <c r="B31" s="10" t="s">
        <v>25</v>
      </c>
      <c r="C31" s="10" t="s">
        <v>39</v>
      </c>
      <c r="D31" s="10" t="s">
        <v>14</v>
      </c>
      <c r="E31" s="10" t="s">
        <v>55</v>
      </c>
      <c r="F31" s="20"/>
      <c r="G31" s="21"/>
      <c r="H31" s="10">
        <f t="shared" si="1"/>
        <v>0</v>
      </c>
      <c r="I31" s="10">
        <f t="shared" si="2"/>
        <v>0</v>
      </c>
      <c r="J31" s="29">
        <v>0.30514187588649927</v>
      </c>
      <c r="K31" s="29" t="s">
        <v>43</v>
      </c>
      <c r="L31" s="30">
        <v>1.7999999999999999E-2</v>
      </c>
      <c r="M31" s="31" t="s">
        <v>15</v>
      </c>
      <c r="N31" s="32">
        <f t="shared" si="0"/>
        <v>4.9999999999859996</v>
      </c>
      <c r="O31" s="31" t="s">
        <v>35</v>
      </c>
      <c r="P31" s="29"/>
      <c r="R31" s="7"/>
      <c r="S31" s="7"/>
    </row>
    <row r="32" spans="2:19" x14ac:dyDescent="0.2">
      <c r="B32" s="10" t="s">
        <v>26</v>
      </c>
      <c r="C32" s="10" t="s">
        <v>39</v>
      </c>
      <c r="D32" s="10" t="s">
        <v>7</v>
      </c>
      <c r="E32" s="10" t="s">
        <v>55</v>
      </c>
      <c r="F32" s="20"/>
      <c r="G32" s="21"/>
      <c r="H32" s="10">
        <f t="shared" si="1"/>
        <v>0</v>
      </c>
      <c r="I32" s="10">
        <f t="shared" si="2"/>
        <v>0</v>
      </c>
      <c r="J32" s="29">
        <v>0.12</v>
      </c>
      <c r="K32" s="29" t="s">
        <v>0</v>
      </c>
      <c r="L32" s="30">
        <v>3.09E-2</v>
      </c>
      <c r="M32" s="31" t="s">
        <v>6</v>
      </c>
      <c r="N32" s="32">
        <f t="shared" si="0"/>
        <v>8.5833333333092998</v>
      </c>
      <c r="O32" s="31" t="s">
        <v>31</v>
      </c>
      <c r="P32" s="29">
        <v>7.94E-4</v>
      </c>
      <c r="R32" s="7"/>
      <c r="S32" s="7"/>
    </row>
    <row r="33" spans="2:19" x14ac:dyDescent="0.2">
      <c r="B33" s="10" t="s">
        <v>27</v>
      </c>
      <c r="C33" s="10" t="s">
        <v>39</v>
      </c>
      <c r="D33" s="10" t="s">
        <v>7</v>
      </c>
      <c r="E33" s="10" t="s">
        <v>55</v>
      </c>
      <c r="F33" s="20"/>
      <c r="G33" s="21"/>
      <c r="H33" s="10">
        <f t="shared" si="1"/>
        <v>0</v>
      </c>
      <c r="I33" s="10">
        <f t="shared" si="2"/>
        <v>0</v>
      </c>
      <c r="J33" s="29">
        <v>0.30485747611401909</v>
      </c>
      <c r="K33" s="29" t="s">
        <v>43</v>
      </c>
      <c r="L33" s="30">
        <v>3.6600000000000001E-2</v>
      </c>
      <c r="M33" s="31" t="s">
        <v>6</v>
      </c>
      <c r="N33" s="32">
        <f t="shared" si="0"/>
        <v>10.1666666666382</v>
      </c>
      <c r="O33" s="31" t="s">
        <v>31</v>
      </c>
      <c r="P33" s="29">
        <v>8.8290000000000005E-4</v>
      </c>
      <c r="R33" s="7"/>
      <c r="S33" s="7"/>
    </row>
    <row r="34" spans="2:19" x14ac:dyDescent="0.2">
      <c r="B34" s="10" t="s">
        <v>28</v>
      </c>
      <c r="C34" s="10" t="s">
        <v>39</v>
      </c>
      <c r="D34" s="10" t="s">
        <v>5</v>
      </c>
      <c r="E34" s="10" t="s">
        <v>55</v>
      </c>
      <c r="F34" s="20"/>
      <c r="G34" s="21"/>
      <c r="H34" s="10">
        <f t="shared" si="1"/>
        <v>0</v>
      </c>
      <c r="I34" s="10">
        <f t="shared" si="2"/>
        <v>0</v>
      </c>
      <c r="J34" s="29">
        <v>0.30485747611401909</v>
      </c>
      <c r="K34" s="29" t="s">
        <v>43</v>
      </c>
      <c r="L34" s="30">
        <v>8.2000000000000007E-3</v>
      </c>
      <c r="M34" s="31" t="s">
        <v>6</v>
      </c>
      <c r="N34" s="32">
        <f t="shared" si="0"/>
        <v>2.2777777777714001</v>
      </c>
      <c r="O34" s="31" t="s">
        <v>31</v>
      </c>
      <c r="P34" s="29"/>
      <c r="R34" s="7"/>
      <c r="S34" s="7"/>
    </row>
    <row r="35" spans="2:19" x14ac:dyDescent="0.2">
      <c r="B35" s="10" t="s">
        <v>29</v>
      </c>
      <c r="C35" s="10" t="s">
        <v>40</v>
      </c>
      <c r="D35" s="10" t="s">
        <v>32</v>
      </c>
      <c r="E35" s="10" t="s">
        <v>56</v>
      </c>
      <c r="F35" s="20"/>
      <c r="G35" s="21"/>
      <c r="H35" s="10">
        <f>F35</f>
        <v>0</v>
      </c>
      <c r="I35" s="10">
        <f t="shared" si="2"/>
        <v>0</v>
      </c>
      <c r="J35" s="29">
        <v>0.17199999999999999</v>
      </c>
      <c r="K35" s="29" t="s">
        <v>0</v>
      </c>
      <c r="L35" s="30"/>
      <c r="M35" s="31"/>
      <c r="N35" s="32"/>
      <c r="O35" s="32"/>
      <c r="P35" s="29"/>
      <c r="R35" s="7"/>
      <c r="S35" s="7"/>
    </row>
    <row r="36" spans="2:19" x14ac:dyDescent="0.2">
      <c r="B36" s="10" t="s">
        <v>41</v>
      </c>
      <c r="C36" s="10" t="s">
        <v>39</v>
      </c>
      <c r="D36" s="10" t="s">
        <v>32</v>
      </c>
      <c r="E36" s="10" t="s">
        <v>56</v>
      </c>
      <c r="F36" s="20"/>
      <c r="G36" s="22"/>
      <c r="H36" s="10">
        <f>F36</f>
        <v>0</v>
      </c>
      <c r="I36" s="10">
        <f t="shared" si="2"/>
        <v>0</v>
      </c>
      <c r="J36" s="29">
        <v>0.152</v>
      </c>
      <c r="K36" s="29" t="s">
        <v>0</v>
      </c>
      <c r="L36" s="30"/>
      <c r="M36" s="31"/>
      <c r="N36" s="32"/>
      <c r="O36" s="32"/>
      <c r="P36" s="33"/>
      <c r="R36" s="7"/>
      <c r="S36" s="7"/>
    </row>
    <row r="37" spans="2:19" x14ac:dyDescent="0.2">
      <c r="B37" s="10" t="s">
        <v>42</v>
      </c>
      <c r="C37" s="10" t="s">
        <v>40</v>
      </c>
      <c r="D37" s="10" t="s">
        <v>32</v>
      </c>
      <c r="E37" s="10" t="s">
        <v>56</v>
      </c>
      <c r="F37" s="20"/>
      <c r="G37" s="21"/>
      <c r="H37" s="10">
        <f>F37</f>
        <v>0</v>
      </c>
      <c r="I37" s="10">
        <f t="shared" si="2"/>
        <v>0</v>
      </c>
      <c r="J37" s="29">
        <v>0.152</v>
      </c>
      <c r="K37" s="29" t="s">
        <v>0</v>
      </c>
      <c r="L37" s="30"/>
      <c r="M37" s="31"/>
      <c r="N37" s="32"/>
      <c r="O37" s="32"/>
      <c r="P37" s="33"/>
      <c r="R37" s="7"/>
      <c r="S37" s="7"/>
    </row>
    <row r="38" spans="2:19" x14ac:dyDescent="0.2">
      <c r="L38" s="8"/>
      <c r="M38" s="9"/>
      <c r="N38" s="10"/>
      <c r="O38" s="10"/>
      <c r="R38" s="7"/>
      <c r="S38" s="7"/>
    </row>
    <row r="39" spans="2:19" x14ac:dyDescent="0.2">
      <c r="B39" s="3" t="s">
        <v>48</v>
      </c>
      <c r="R39" s="7"/>
      <c r="S39" s="7"/>
    </row>
    <row r="40" spans="2:19" x14ac:dyDescent="0.2">
      <c r="B40" s="1" t="s">
        <v>50</v>
      </c>
      <c r="R40" s="7"/>
      <c r="S40" s="7"/>
    </row>
    <row r="41" spans="2:19" ht="15" thickBot="1" x14ac:dyDescent="0.25">
      <c r="B41" s="1" t="s">
        <v>51</v>
      </c>
      <c r="R41" s="7"/>
      <c r="S41" s="7"/>
    </row>
    <row r="42" spans="2:19" ht="15" thickBot="1" x14ac:dyDescent="0.25">
      <c r="B42" s="23" t="s">
        <v>49</v>
      </c>
      <c r="C42" s="23"/>
      <c r="D42" s="23"/>
      <c r="E42" s="23"/>
      <c r="F42" s="10"/>
      <c r="G42" s="10"/>
      <c r="H42" s="24">
        <f>SUM(H13:H37)</f>
        <v>0</v>
      </c>
      <c r="I42" s="23" t="s">
        <v>32</v>
      </c>
      <c r="R42" s="7"/>
      <c r="S42" s="7"/>
    </row>
    <row r="43" spans="2:19" ht="15" thickBot="1" x14ac:dyDescent="0.25">
      <c r="B43" s="25" t="s">
        <v>52</v>
      </c>
      <c r="C43" s="12"/>
      <c r="D43" s="26"/>
      <c r="E43" s="26"/>
      <c r="F43" s="26"/>
      <c r="G43" s="26"/>
      <c r="H43" s="27">
        <f>SUMIFS($H$13:$H$37,$C$13:$C$37,"Erneuerbar")</f>
        <v>0</v>
      </c>
      <c r="I43" s="23" t="s">
        <v>32</v>
      </c>
      <c r="R43" s="7"/>
      <c r="S43" s="7"/>
    </row>
    <row r="44" spans="2:19" ht="15" thickBot="1" x14ac:dyDescent="0.25">
      <c r="B44" s="25" t="s">
        <v>53</v>
      </c>
      <c r="C44" s="12"/>
      <c r="D44" s="26"/>
      <c r="E44" s="26"/>
      <c r="F44" s="26"/>
      <c r="G44" s="26"/>
      <c r="H44" s="27">
        <f>SUMIFS($H$13:$H$37,$C$13:$C$37,"Nicht Erneuerbar")</f>
        <v>0</v>
      </c>
      <c r="I44" s="23" t="s">
        <v>32</v>
      </c>
      <c r="R44" s="7"/>
      <c r="S44" s="7"/>
    </row>
    <row r="45" spans="2:19" x14ac:dyDescent="0.2">
      <c r="B45" s="10"/>
      <c r="C45" s="10"/>
      <c r="D45" s="10"/>
      <c r="E45" s="10"/>
      <c r="F45" s="10"/>
      <c r="G45" s="10"/>
      <c r="H45" s="10"/>
      <c r="I45" s="10"/>
      <c r="J45" s="10"/>
      <c r="K45" s="10"/>
      <c r="R45" s="7"/>
      <c r="S45" s="7"/>
    </row>
    <row r="46" spans="2:19" x14ac:dyDescent="0.2">
      <c r="B46" s="10"/>
      <c r="C46" s="10"/>
      <c r="D46" s="10"/>
      <c r="E46" s="10"/>
      <c r="F46" s="10"/>
      <c r="G46" s="10"/>
      <c r="H46" s="10"/>
      <c r="I46" s="10"/>
      <c r="J46" s="10"/>
      <c r="K46" s="10"/>
      <c r="R46" s="7"/>
      <c r="S46" s="7"/>
    </row>
    <row r="47" spans="2:19" x14ac:dyDescent="0.2">
      <c r="B47" s="3" t="s">
        <v>59</v>
      </c>
      <c r="C47" s="10"/>
      <c r="D47" s="10"/>
      <c r="E47" s="10"/>
      <c r="F47" s="10"/>
      <c r="G47" s="10"/>
      <c r="H47" s="10"/>
      <c r="I47" s="10"/>
      <c r="J47" s="10"/>
      <c r="K47" s="10"/>
      <c r="R47" s="7"/>
      <c r="S47" s="7"/>
    </row>
    <row r="48" spans="2:19" x14ac:dyDescent="0.2">
      <c r="B48" s="1" t="s">
        <v>60</v>
      </c>
      <c r="C48" s="10"/>
      <c r="D48" s="10"/>
      <c r="E48" s="10"/>
      <c r="F48" s="10"/>
      <c r="G48" s="10"/>
      <c r="H48" s="10"/>
      <c r="I48" s="10"/>
      <c r="J48" s="10"/>
      <c r="K48" s="10"/>
      <c r="R48" s="7"/>
      <c r="S48" s="7"/>
    </row>
    <row r="49" spans="2:19" ht="15" thickBot="1" x14ac:dyDescent="0.25">
      <c r="B49" s="1" t="s">
        <v>61</v>
      </c>
      <c r="C49" s="23"/>
      <c r="D49" s="23"/>
      <c r="E49" s="23"/>
      <c r="F49" s="10"/>
      <c r="G49" s="10"/>
      <c r="H49" s="23"/>
      <c r="I49" s="23"/>
      <c r="J49" s="10"/>
      <c r="K49" s="10"/>
      <c r="R49" s="7"/>
      <c r="S49" s="7"/>
    </row>
    <row r="50" spans="2:19" ht="15" thickBot="1" x14ac:dyDescent="0.25">
      <c r="B50" s="25" t="s">
        <v>57</v>
      </c>
      <c r="C50" s="12"/>
      <c r="D50" s="26"/>
      <c r="E50" s="26"/>
      <c r="F50" s="26"/>
      <c r="G50" s="26"/>
      <c r="H50" s="25"/>
      <c r="I50" s="27">
        <f>SUMIFS($I$13:$I$37,$E$13:$E$37,"Scope 1")</f>
        <v>0</v>
      </c>
      <c r="J50" s="23" t="s">
        <v>62</v>
      </c>
      <c r="K50" s="10"/>
      <c r="R50" s="7"/>
      <c r="S50" s="7"/>
    </row>
    <row r="51" spans="2:19" ht="15" thickBot="1" x14ac:dyDescent="0.25">
      <c r="B51" s="25" t="s">
        <v>63</v>
      </c>
      <c r="C51" s="12"/>
      <c r="D51" s="26"/>
      <c r="E51" s="26"/>
      <c r="F51" s="26"/>
      <c r="G51" s="26"/>
      <c r="H51" s="25"/>
      <c r="I51" s="27">
        <f>IF(G35="",I35,0)+IF(G36="",I36,0)+IF(G37="",I37,0)</f>
        <v>0</v>
      </c>
      <c r="J51" s="23" t="s">
        <v>62</v>
      </c>
      <c r="K51" s="11"/>
      <c r="R51" s="7"/>
      <c r="S51" s="7"/>
    </row>
    <row r="52" spans="2:19" ht="15" thickBot="1" x14ac:dyDescent="0.25">
      <c r="B52" s="25" t="s">
        <v>64</v>
      </c>
      <c r="C52" s="10"/>
      <c r="D52" s="10"/>
      <c r="E52" s="10"/>
      <c r="F52" s="10"/>
      <c r="G52" s="10"/>
      <c r="H52" s="10"/>
      <c r="I52" s="27">
        <f>IF(G35&lt;&gt;"",I35,0)+IF(G36&lt;&gt;"",I36,0)+IF(G37&lt;&gt;"",I37,0)</f>
        <v>0</v>
      </c>
      <c r="J52" s="23" t="s">
        <v>62</v>
      </c>
      <c r="K52" s="12" t="s">
        <v>65</v>
      </c>
      <c r="R52" s="7"/>
      <c r="S52" s="7"/>
    </row>
    <row r="53" spans="2:19" x14ac:dyDescent="0.2">
      <c r="B53" s="10"/>
      <c r="C53" s="10"/>
      <c r="R53" s="7"/>
      <c r="S53" s="7"/>
    </row>
    <row r="54" spans="2:19" x14ac:dyDescent="0.2">
      <c r="B54" s="10"/>
      <c r="C54" s="10"/>
      <c r="R54" s="7"/>
      <c r="S54" s="7"/>
    </row>
    <row r="55" spans="2:19" x14ac:dyDescent="0.2">
      <c r="B55" s="10"/>
      <c r="C55" s="10"/>
      <c r="R55" s="7"/>
      <c r="S55" s="7"/>
    </row>
    <row r="56" spans="2:19" x14ac:dyDescent="0.2">
      <c r="B56" s="10"/>
      <c r="C56" s="10"/>
      <c r="R56" s="7"/>
      <c r="S56" s="7"/>
    </row>
    <row r="57" spans="2:19" x14ac:dyDescent="0.2">
      <c r="B57" s="10"/>
      <c r="C57" s="10"/>
      <c r="R57" s="7"/>
      <c r="S57" s="7"/>
    </row>
    <row r="58" spans="2:19" x14ac:dyDescent="0.2">
      <c r="B58" s="10"/>
      <c r="C58" s="10"/>
      <c r="R58" s="7"/>
      <c r="S58" s="7"/>
    </row>
    <row r="59" spans="2:19" x14ac:dyDescent="0.2">
      <c r="B59" s="10"/>
      <c r="C59" s="10"/>
      <c r="R59" s="7"/>
      <c r="S59" s="7"/>
    </row>
    <row r="60" spans="2:19" x14ac:dyDescent="0.2">
      <c r="B60" s="10"/>
      <c r="C60" s="10"/>
      <c r="R60" s="7"/>
      <c r="S60" s="7"/>
    </row>
    <row r="61" spans="2:19" x14ac:dyDescent="0.2">
      <c r="R61" s="7"/>
      <c r="S61" s="7"/>
    </row>
    <row r="62" spans="2:19" x14ac:dyDescent="0.2">
      <c r="R62" s="7"/>
      <c r="S62" s="7"/>
    </row>
    <row r="63" spans="2:19" x14ac:dyDescent="0.2">
      <c r="R63" s="7"/>
      <c r="S63" s="7"/>
    </row>
    <row r="64" spans="2:19" x14ac:dyDescent="0.2">
      <c r="R64" s="7"/>
      <c r="S64" s="7"/>
    </row>
    <row r="65" spans="18:19" x14ac:dyDescent="0.2">
      <c r="R65" s="7"/>
      <c r="S65" s="7"/>
    </row>
    <row r="66" spans="18:19" x14ac:dyDescent="0.2">
      <c r="R66" s="7"/>
      <c r="S66" s="7"/>
    </row>
    <row r="67" spans="18:19" x14ac:dyDescent="0.2">
      <c r="R67" s="7"/>
      <c r="S67" s="7"/>
    </row>
  </sheetData>
  <mergeCells count="4">
    <mergeCell ref="B7:I7"/>
    <mergeCell ref="B8:I8"/>
    <mergeCell ref="B9:I9"/>
    <mergeCell ref="B5:I5"/>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MAIN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Steinlechner Christian</dc:creator>
  <cp:lastModifiedBy>Steinlechner Christian</cp:lastModifiedBy>
  <dcterms:created xsi:type="dcterms:W3CDTF">2015-06-05T18:19:34Z</dcterms:created>
  <dcterms:modified xsi:type="dcterms:W3CDTF">2026-02-26T13:02:51Z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2025-09-11T06:08:08Z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953f303e-ae55-47c5-9267-5345e7d329ec</vt:lpwstr>
  </property>
  <property fmtid="{D5CDD505-2E9C-101B-9397-08002B2CF9AE}" pid="8" name="MSIP_Label_c4625ec2-98e8-491b-adf6-a0e229112db8_ContentBits">
    <vt:lpwstr>2</vt:lpwstr>
  </property>
  <property fmtid="{D5CDD505-2E9C-101B-9397-08002B2CF9AE}" pid="9" name="MSIP_Label_c4625ec2-98e8-491b-adf6-a0e229112db8_Tag">
    <vt:lpwstr>10, 0, 1, 1</vt:lpwstr>
  </property>
</Properties>
</file>